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Y DOCUMENTS\Personal Information\JOB\DAFFODIL INTERNATIONAL UNIVERSITY (DIU)\Spring 2021\Lecture Materials\MIS101 ICT in Business\Assignment\MS Excel Practical Excercise\"/>
    </mc:Choice>
  </mc:AlternateContent>
  <bookViews>
    <workbookView xWindow="0" yWindow="0" windowWidth="20490" windowHeight="7620" activeTab="1"/>
  </bookViews>
  <sheets>
    <sheet name="Prel Pract" sheetId="1" r:id="rId1"/>
    <sheet name="Salary Sheet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2" l="1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8" i="2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M33" i="2"/>
  <c r="N33" i="2" s="1"/>
  <c r="M8" i="2"/>
  <c r="N8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8" i="2"/>
  <c r="L10" i="1"/>
  <c r="O6" i="1"/>
  <c r="M8" i="1"/>
  <c r="K8" i="1"/>
  <c r="D5" i="1"/>
  <c r="G4" i="1"/>
  <c r="H3" i="1"/>
  <c r="G5" i="1"/>
  <c r="G3" i="1"/>
  <c r="I31" i="2" l="1"/>
  <c r="I27" i="2"/>
  <c r="I23" i="2"/>
  <c r="I19" i="2"/>
  <c r="I15" i="2"/>
  <c r="I11" i="2"/>
  <c r="I8" i="2"/>
  <c r="I30" i="2"/>
  <c r="I26" i="2"/>
  <c r="I22" i="2"/>
  <c r="I18" i="2"/>
  <c r="I14" i="2"/>
  <c r="I10" i="2"/>
  <c r="I17" i="2"/>
  <c r="I13" i="2"/>
  <c r="I9" i="2"/>
  <c r="I33" i="2"/>
  <c r="I29" i="2"/>
  <c r="I25" i="2"/>
  <c r="I21" i="2"/>
  <c r="I32" i="2"/>
  <c r="I28" i="2"/>
  <c r="I24" i="2"/>
  <c r="I20" i="2"/>
  <c r="I16" i="2"/>
  <c r="I12" i="2"/>
  <c r="Q34" i="2" l="1"/>
</calcChain>
</file>

<file path=xl/sharedStrings.xml><?xml version="1.0" encoding="utf-8"?>
<sst xmlns="http://schemas.openxmlformats.org/spreadsheetml/2006/main" count="126" uniqueCount="123">
  <si>
    <t>Q1</t>
  </si>
  <si>
    <t>Q2</t>
  </si>
  <si>
    <t>Q3</t>
  </si>
  <si>
    <t>Total</t>
  </si>
  <si>
    <t>Avg.</t>
  </si>
  <si>
    <t>Deposit</t>
  </si>
  <si>
    <t>Expenditure</t>
  </si>
  <si>
    <t>Balance</t>
  </si>
  <si>
    <t>TRIPTI Foods Limited</t>
  </si>
  <si>
    <t>Salary Sheet</t>
  </si>
  <si>
    <t>For the month of March 2021</t>
  </si>
  <si>
    <t>Sl. No.</t>
  </si>
  <si>
    <t>Employee ID</t>
  </si>
  <si>
    <t>Employee Name</t>
  </si>
  <si>
    <t>Employee Information</t>
  </si>
  <si>
    <t>Salary Information</t>
  </si>
  <si>
    <t>Basic Salary</t>
  </si>
  <si>
    <t>House Rent</t>
  </si>
  <si>
    <t>Medical Allowance</t>
  </si>
  <si>
    <t>Bonus</t>
  </si>
  <si>
    <t>Gross Salary</t>
  </si>
  <si>
    <t>Addition/Deduction</t>
  </si>
  <si>
    <t>Total Working Day</t>
  </si>
  <si>
    <t>Present Day</t>
  </si>
  <si>
    <t>Absent Day</t>
  </si>
  <si>
    <t>Absent Amount</t>
  </si>
  <si>
    <t>Provident Fund</t>
  </si>
  <si>
    <t>Insurance Prem.</t>
  </si>
  <si>
    <t>Net Salary</t>
  </si>
  <si>
    <t>Designation</t>
  </si>
  <si>
    <t>211-11-1211</t>
  </si>
  <si>
    <t>211-11-1212</t>
  </si>
  <si>
    <t>211-11-1213</t>
  </si>
  <si>
    <t>211-11-1214</t>
  </si>
  <si>
    <t>211-11-1215</t>
  </si>
  <si>
    <t>211-11-1216</t>
  </si>
  <si>
    <t>211-11-1217</t>
  </si>
  <si>
    <t>211-11-1218</t>
  </si>
  <si>
    <t>211-11-1219</t>
  </si>
  <si>
    <t>211-11-1220</t>
  </si>
  <si>
    <t>211-11-1221</t>
  </si>
  <si>
    <t>211-11-1222</t>
  </si>
  <si>
    <t>211-11-1223</t>
  </si>
  <si>
    <t>211-11-1224</t>
  </si>
  <si>
    <t>211-11-1225</t>
  </si>
  <si>
    <t>211-11-1226</t>
  </si>
  <si>
    <t>211-11-1227</t>
  </si>
  <si>
    <t>211-11-1228</t>
  </si>
  <si>
    <t>211-11-1229</t>
  </si>
  <si>
    <t>211-11-1230</t>
  </si>
  <si>
    <t>211-11-1231</t>
  </si>
  <si>
    <t>211-11-1232</t>
  </si>
  <si>
    <t>211-11-1233</t>
  </si>
  <si>
    <t>211-11-1234</t>
  </si>
  <si>
    <t>211-11-1235</t>
  </si>
  <si>
    <t>211-11-1236</t>
  </si>
  <si>
    <t>Kaher</t>
  </si>
  <si>
    <t>Nahin</t>
  </si>
  <si>
    <t>Hera</t>
  </si>
  <si>
    <t>Charlse</t>
  </si>
  <si>
    <t>Shaha Paran</t>
  </si>
  <si>
    <t>Topu</t>
  </si>
  <si>
    <t>Akhi</t>
  </si>
  <si>
    <t>Sangita</t>
  </si>
  <si>
    <t>Nasim</t>
  </si>
  <si>
    <t>Usha</t>
  </si>
  <si>
    <t>Shakib</t>
  </si>
  <si>
    <t>Mahmudul</t>
  </si>
  <si>
    <t>Amana</t>
  </si>
  <si>
    <t>Sayen</t>
  </si>
  <si>
    <t>Tahsin</t>
  </si>
  <si>
    <t>Arifin</t>
  </si>
  <si>
    <t>Rabbi</t>
  </si>
  <si>
    <t>Robin</t>
  </si>
  <si>
    <t>Shomrat</t>
  </si>
  <si>
    <t>Sathi</t>
  </si>
  <si>
    <t>Arif</t>
  </si>
  <si>
    <t>Iqbal</t>
  </si>
  <si>
    <t>Badhon</t>
  </si>
  <si>
    <t>Salman</t>
  </si>
  <si>
    <t>Navin</t>
  </si>
  <si>
    <t>Maliha</t>
  </si>
  <si>
    <t>Pion</t>
  </si>
  <si>
    <t>Sr. Executive Accouting Officer</t>
  </si>
  <si>
    <t>CEO</t>
  </si>
  <si>
    <t>Marketing Officer</t>
  </si>
  <si>
    <t>Managing Director</t>
  </si>
  <si>
    <t>HR Executive</t>
  </si>
  <si>
    <t>Assistant Account Manager</t>
  </si>
  <si>
    <t>Executive IT Officer</t>
  </si>
  <si>
    <t>Markeitng Executive</t>
  </si>
  <si>
    <t>Operations Manager</t>
  </si>
  <si>
    <t>Financial Executive</t>
  </si>
  <si>
    <t>Branch Manager</t>
  </si>
  <si>
    <t>Territory Officer</t>
  </si>
  <si>
    <t>Assitance Admin Officer</t>
  </si>
  <si>
    <t>Help Desk Officer</t>
  </si>
  <si>
    <t>Head, F&amp;A</t>
  </si>
  <si>
    <t>Head, HR</t>
  </si>
  <si>
    <t>Head, Marketing</t>
  </si>
  <si>
    <t>Head, Operations</t>
  </si>
  <si>
    <t>Head, Security Mgt.</t>
  </si>
  <si>
    <t>Assitnant Operations Manager</t>
  </si>
  <si>
    <t>Assistance IT officer</t>
  </si>
  <si>
    <t>Office Staff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</si>
  <si>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</si>
  <si>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</si>
  <si>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</si>
  <si>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</si>
  <si>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</si>
  <si>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</si>
  <si>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</si>
  <si>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</si>
  <si>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</si>
  <si>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</si>
  <si>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</si>
  <si>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</si>
  <si>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Q-3</t>
  </si>
  <si>
    <t>Overtime Per Hour</t>
  </si>
  <si>
    <t>Column13</t>
  </si>
  <si>
    <t>Overtime Hour</t>
  </si>
  <si>
    <t>Overtime Amount</t>
  </si>
  <si>
    <t>Column14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</si>
</sst>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270">
        <stop position="0">
          <color theme="0"/>
        </stop>
        <stop position="1">
          <color theme="9" tint="0.59999389629810485"/>
        </stop>
      </gradientFill>
    </fill>
    <fill>
      <patternFill patternType="gray0625">
        <fgColor theme="9" tint="0.59996337778862885"/>
        <bgColor rgb="FFFFFF00"/>
      </patternFill>
    </fill>
    <fill>
      <patternFill patternType="gray0625">
        <fgColor theme="9" tint="0.599963377788628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/>
    <xf numFmtId="43" fontId="2" fillId="2" borderId="0" xfId="1" applyFont="1" applyFill="1"/>
    <xf numFmtId="0" fontId="0" fillId="3" borderId="2" xfId="0" applyFill="1" applyBorder="1"/>
    <xf numFmtId="0" fontId="0" fillId="3" borderId="3" xfId="0" applyFill="1" applyBorder="1"/>
  </cellXfs>
  <cellStyles count="2">
    <cellStyle name="Comma" xfId="1" builtinId="3"/>
    <cellStyle name="Normal" xfId="0" builtinId="0"/>
  </cellStyles>
  <dxfs count="20"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gradientFill degree="270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6:S33" totalsRowShown="0" headerRowDxfId="19" dataDxfId="18">
  <autoFilter ref="B6:S33"/>
  <tableColumns count="18">
    <tableColumn id="1" name="Employee Information" dataDxfId="17"/>
    <tableColumn id="2" name="Column1" dataDxfId="16"/>
    <tableColumn id="3" name="Column2" dataDxfId="15"/>
    <tableColumn id="4" name="Column3" dataDxfId="14"/>
    <tableColumn id="5" name="Salary Information" dataDxfId="13"/>
    <tableColumn id="6" name="Column4" dataDxfId="12">
      <calculatedColumnFormula>IF(F7&gt;100000, F7*60%, IF(F7&gt;80000, F7*50%, IF(F7&gt;50000, F7*40%, F7*30%)))</calculatedColumnFormula>
    </tableColumn>
    <tableColumn id="7" name="Column5" dataDxfId="11">
      <calculatedColumnFormula>F7*0.07</calculatedColumnFormula>
    </tableColumn>
    <tableColumn id="8" name="Column6" dataDxfId="10">
      <calculatedColumnFormula>SUM(F7:H7)</calculatedColumnFormula>
    </tableColumn>
    <tableColumn id="9" name="Addition/Deduction" dataDxfId="9">
      <calculatedColumnFormula>F7</calculatedColumnFormula>
    </tableColumn>
    <tableColumn id="10" name="Column7" dataDxfId="8"/>
    <tableColumn id="11" name="Column8" dataDxfId="7"/>
    <tableColumn id="12" name="Column9" dataDxfId="6">
      <calculatedColumnFormula>K7-L7</calculatedColumnFormula>
    </tableColumn>
    <tableColumn id="13" name="Column10" dataDxfId="5">
      <calculatedColumnFormula>F7/30*M7</calculatedColumnFormula>
    </tableColumn>
    <tableColumn id="14" name="Column11" dataDxfId="4">
      <calculatedColumnFormula>F7*0.1</calculatedColumnFormula>
    </tableColumn>
    <tableColumn id="15" name="Column12" dataDxfId="3"/>
    <tableColumn id="16" name="Net Salary" dataDxfId="2">
      <calculatedColumnFormula>I7+J7-N7-O7-P7</calculatedColumnFormula>
    </tableColumn>
    <tableColumn id="17" name="Column13" dataDxfId="1"/>
    <tableColumn id="18" name="Column14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0"/>
  <sheetViews>
    <sheetView workbookViewId="0">
      <selection activeCell="L11" sqref="L11"/>
    </sheetView>
  </sheetViews>
  <sheetFormatPr defaultRowHeight="15" x14ac:dyDescent="0.25"/>
  <cols>
    <col min="10" max="10" width="11.85546875" bestFit="1" customWidth="1"/>
  </cols>
  <sheetData>
    <row r="2" spans="3:15" x14ac:dyDescent="0.25">
      <c r="D2" t="s">
        <v>0</v>
      </c>
      <c r="E2" t="s">
        <v>1</v>
      </c>
      <c r="F2" t="s">
        <v>2</v>
      </c>
      <c r="G2" t="s">
        <v>3</v>
      </c>
      <c r="H2" t="s">
        <v>4</v>
      </c>
    </row>
    <row r="3" spans="3:15" x14ac:dyDescent="0.25">
      <c r="C3">
        <v>1223</v>
      </c>
      <c r="D3">
        <v>10</v>
      </c>
      <c r="E3">
        <v>11</v>
      </c>
      <c r="F3">
        <v>10.5</v>
      </c>
      <c r="G3">
        <f>D3+E3+F3</f>
        <v>31.5</v>
      </c>
      <c r="H3">
        <f>G3/3</f>
        <v>10.5</v>
      </c>
    </row>
    <row r="4" spans="3:15" x14ac:dyDescent="0.25">
      <c r="C4">
        <v>1224</v>
      </c>
      <c r="D4">
        <v>14</v>
      </c>
      <c r="E4">
        <v>15</v>
      </c>
      <c r="F4">
        <v>15</v>
      </c>
      <c r="G4">
        <f>AVERAGE(D4:F4)</f>
        <v>14.666666666666666</v>
      </c>
    </row>
    <row r="5" spans="3:15" x14ac:dyDescent="0.25">
      <c r="D5">
        <f>AVERAGE(D3:D4)</f>
        <v>12</v>
      </c>
      <c r="G5">
        <f>SUM(G3:G4)</f>
        <v>46.166666666666664</v>
      </c>
    </row>
    <row r="6" spans="3:15" x14ac:dyDescent="0.25">
      <c r="J6" t="s">
        <v>5</v>
      </c>
      <c r="K6">
        <v>15000</v>
      </c>
      <c r="M6">
        <v>50000</v>
      </c>
      <c r="N6">
        <v>12</v>
      </c>
      <c r="O6">
        <f>M6*N6</f>
        <v>600000</v>
      </c>
    </row>
    <row r="7" spans="3:15" x14ac:dyDescent="0.25">
      <c r="J7" t="s">
        <v>6</v>
      </c>
      <c r="K7">
        <v>13500</v>
      </c>
      <c r="M7">
        <v>55000</v>
      </c>
    </row>
    <row r="8" spans="3:15" x14ac:dyDescent="0.25">
      <c r="J8" t="s">
        <v>7</v>
      </c>
      <c r="K8">
        <f>K6-K7</f>
        <v>1500</v>
      </c>
      <c r="M8">
        <f>M6-M7</f>
        <v>-5000</v>
      </c>
    </row>
    <row r="10" spans="3:15" x14ac:dyDescent="0.25">
      <c r="J10">
        <v>750000</v>
      </c>
      <c r="K10">
        <v>12</v>
      </c>
      <c r="L10">
        <f>J10/K10</f>
        <v>62500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4"/>
  <sheetViews>
    <sheetView showGridLines="0" tabSelected="1" topLeftCell="F6" zoomScale="80" zoomScaleNormal="80" workbookViewId="0">
      <selection activeCell="T30" sqref="T30"/>
    </sheetView>
  </sheetViews>
  <sheetFormatPr defaultRowHeight="15" x14ac:dyDescent="0.25"/>
  <cols>
    <col min="2" max="2" width="12.85546875" customWidth="1"/>
    <col min="3" max="3" width="13.7109375" customWidth="1"/>
    <col min="4" max="4" width="19" customWidth="1"/>
    <col min="5" max="5" width="28.5703125" bestFit="1" customWidth="1"/>
    <col min="6" max="6" width="19.42578125" customWidth="1"/>
    <col min="7" max="7" width="11.140625" bestFit="1" customWidth="1"/>
    <col min="8" max="8" width="18" bestFit="1" customWidth="1"/>
    <col min="9" max="9" width="11.5703125" bestFit="1" customWidth="1"/>
    <col min="10" max="10" width="20.85546875" customWidth="1"/>
    <col min="11" max="11" width="17.28515625" bestFit="1" customWidth="1"/>
    <col min="12" max="12" width="11.5703125" bestFit="1" customWidth="1"/>
    <col min="13" max="13" width="11" bestFit="1" customWidth="1"/>
    <col min="14" max="14" width="15" bestFit="1" customWidth="1"/>
    <col min="15" max="15" width="14.7109375" bestFit="1" customWidth="1"/>
    <col min="16" max="16" width="15.42578125" bestFit="1" customWidth="1"/>
    <col min="17" max="17" width="13.28515625" bestFit="1" customWidth="1"/>
    <col min="20" max="20" width="15.28515625" bestFit="1" customWidth="1"/>
    <col min="21" max="21" width="18.140625" bestFit="1" customWidth="1"/>
  </cols>
  <sheetData>
    <row r="2" spans="2:21" ht="21" x14ac:dyDescent="0.35">
      <c r="B2" s="2" t="s">
        <v>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21" ht="18.75" x14ac:dyDescent="0.3">
      <c r="B3" s="3" t="s">
        <v>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21" ht="15.75" x14ac:dyDescent="0.25">
      <c r="B4" s="4" t="s">
        <v>10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1" x14ac:dyDescent="0.25">
      <c r="B6" s="1" t="s">
        <v>14</v>
      </c>
      <c r="C6" s="1" t="s">
        <v>105</v>
      </c>
      <c r="D6" s="1" t="s">
        <v>106</v>
      </c>
      <c r="E6" s="1" t="s">
        <v>107</v>
      </c>
      <c r="F6" s="1" t="s">
        <v>15</v>
      </c>
      <c r="G6" s="1" t="s">
        <v>108</v>
      </c>
      <c r="H6" s="1" t="s">
        <v>109</v>
      </c>
      <c r="I6" s="1" t="s">
        <v>110</v>
      </c>
      <c r="J6" s="1" t="s">
        <v>21</v>
      </c>
      <c r="K6" s="1" t="s">
        <v>111</v>
      </c>
      <c r="L6" s="1" t="s">
        <v>112</v>
      </c>
      <c r="M6" s="1" t="s">
        <v>113</v>
      </c>
      <c r="N6" s="1" t="s">
        <v>114</v>
      </c>
      <c r="O6" s="1" t="s">
        <v>115</v>
      </c>
      <c r="P6" s="1" t="s">
        <v>116</v>
      </c>
      <c r="Q6" s="1" t="s">
        <v>28</v>
      </c>
      <c r="R6" s="1" t="s">
        <v>119</v>
      </c>
      <c r="S6" s="1" t="s">
        <v>122</v>
      </c>
    </row>
    <row r="7" spans="2:21" x14ac:dyDescent="0.25">
      <c r="B7" s="5" t="s">
        <v>11</v>
      </c>
      <c r="C7" s="5" t="s">
        <v>12</v>
      </c>
      <c r="D7" s="5" t="s">
        <v>13</v>
      </c>
      <c r="E7" s="5" t="s">
        <v>29</v>
      </c>
      <c r="F7" s="5" t="s">
        <v>16</v>
      </c>
      <c r="G7" s="5" t="s">
        <v>17</v>
      </c>
      <c r="H7" s="5" t="s">
        <v>18</v>
      </c>
      <c r="I7" s="5" t="s">
        <v>20</v>
      </c>
      <c r="J7" s="5" t="s">
        <v>19</v>
      </c>
      <c r="K7" s="5" t="s">
        <v>22</v>
      </c>
      <c r="L7" s="5" t="s">
        <v>23</v>
      </c>
      <c r="M7" s="5" t="s">
        <v>24</v>
      </c>
      <c r="N7" s="5" t="s">
        <v>25</v>
      </c>
      <c r="O7" s="5" t="s">
        <v>26</v>
      </c>
      <c r="P7" s="5" t="s">
        <v>27</v>
      </c>
      <c r="Q7" s="6"/>
      <c r="R7" s="10" t="s">
        <v>118</v>
      </c>
      <c r="S7" s="10"/>
      <c r="T7" t="s">
        <v>120</v>
      </c>
      <c r="U7" t="s">
        <v>121</v>
      </c>
    </row>
    <row r="8" spans="2:21" x14ac:dyDescent="0.25">
      <c r="B8" s="7">
        <v>1</v>
      </c>
      <c r="C8" s="7" t="s">
        <v>30</v>
      </c>
      <c r="D8" s="7" t="s">
        <v>56</v>
      </c>
      <c r="E8" s="7" t="s">
        <v>82</v>
      </c>
      <c r="F8" s="7">
        <v>12000</v>
      </c>
      <c r="G8" s="7">
        <f>IF(F8&gt;100000, F8*60%, IF(F8&gt;80000, F8*50%, IF(F8&gt;50000, F8*40%, F8*30%)))</f>
        <v>3600</v>
      </c>
      <c r="H8" s="7">
        <f>F8*0.07</f>
        <v>840.00000000000011</v>
      </c>
      <c r="I8" s="7">
        <f>SUM(F8:H8)</f>
        <v>16440</v>
      </c>
      <c r="J8" s="7">
        <f>F8</f>
        <v>12000</v>
      </c>
      <c r="K8" s="7">
        <v>22</v>
      </c>
      <c r="L8" s="7">
        <v>22</v>
      </c>
      <c r="M8" s="7">
        <f>K8-L8</f>
        <v>0</v>
      </c>
      <c r="N8" s="8">
        <f>F8/30*M8</f>
        <v>0</v>
      </c>
      <c r="O8" s="7">
        <f>F8*0.1</f>
        <v>1200</v>
      </c>
      <c r="P8" s="7">
        <v>900</v>
      </c>
      <c r="Q8" s="8">
        <f>I8+J8-N8-O8-P8+U8</f>
        <v>29340</v>
      </c>
      <c r="R8" s="7"/>
      <c r="S8" s="7">
        <v>200</v>
      </c>
      <c r="T8">
        <v>15</v>
      </c>
      <c r="U8">
        <f>Table1[[#This Row],[Column14]]*T8</f>
        <v>3000</v>
      </c>
    </row>
    <row r="9" spans="2:21" x14ac:dyDescent="0.25">
      <c r="B9" s="7">
        <v>2</v>
      </c>
      <c r="C9" s="7" t="s">
        <v>31</v>
      </c>
      <c r="D9" s="7" t="s">
        <v>57</v>
      </c>
      <c r="E9" s="7" t="s">
        <v>83</v>
      </c>
      <c r="F9" s="7">
        <v>60000</v>
      </c>
      <c r="G9" s="7">
        <f t="shared" ref="G9:G33" si="0">IF(F9&gt;100000, F9*60%, IF(F9&gt;80000, F9*50%, IF(F9&gt;50000, F9*40%, F9*30%)))</f>
        <v>24000</v>
      </c>
      <c r="H9" s="7">
        <f t="shared" ref="H9:H33" si="1">F9*0.07</f>
        <v>4200</v>
      </c>
      <c r="I9" s="7">
        <f t="shared" ref="I9:I33" si="2">SUM(F9:H9)</f>
        <v>88200</v>
      </c>
      <c r="J9" s="7">
        <f t="shared" ref="J9:J33" si="3">F9</f>
        <v>60000</v>
      </c>
      <c r="K9" s="7">
        <v>22</v>
      </c>
      <c r="L9" s="7">
        <v>21</v>
      </c>
      <c r="M9" s="7">
        <f t="shared" ref="M9:M33" si="4">K9-L9</f>
        <v>1</v>
      </c>
      <c r="N9" s="8">
        <f t="shared" ref="N9:N33" si="5">F9/30*M9</f>
        <v>2000</v>
      </c>
      <c r="O9" s="7">
        <f t="shared" ref="O9:O33" si="6">F9*0.1</f>
        <v>6000</v>
      </c>
      <c r="P9" s="7">
        <v>900</v>
      </c>
      <c r="Q9" s="8">
        <f t="shared" ref="Q9:Q33" si="7">I9+J9-N9-O9-P9+U9</f>
        <v>143300</v>
      </c>
      <c r="R9" s="7"/>
      <c r="S9" s="7">
        <v>200</v>
      </c>
      <c r="T9">
        <v>20</v>
      </c>
      <c r="U9">
        <f>Table1[[#This Row],[Column14]]*T9</f>
        <v>4000</v>
      </c>
    </row>
    <row r="10" spans="2:21" x14ac:dyDescent="0.25">
      <c r="B10" s="7">
        <v>3</v>
      </c>
      <c r="C10" s="7" t="s">
        <v>32</v>
      </c>
      <c r="D10" s="7" t="s">
        <v>58</v>
      </c>
      <c r="E10" s="7" t="s">
        <v>84</v>
      </c>
      <c r="F10" s="7">
        <v>200000</v>
      </c>
      <c r="G10" s="7">
        <f t="shared" si="0"/>
        <v>120000</v>
      </c>
      <c r="H10" s="7">
        <f t="shared" si="1"/>
        <v>14000.000000000002</v>
      </c>
      <c r="I10" s="7">
        <f t="shared" si="2"/>
        <v>334000</v>
      </c>
      <c r="J10" s="7">
        <f t="shared" si="3"/>
        <v>200000</v>
      </c>
      <c r="K10" s="7">
        <v>22</v>
      </c>
      <c r="L10" s="7">
        <v>22</v>
      </c>
      <c r="M10" s="7">
        <f t="shared" si="4"/>
        <v>0</v>
      </c>
      <c r="N10" s="8">
        <f t="shared" si="5"/>
        <v>0</v>
      </c>
      <c r="O10" s="7">
        <f t="shared" si="6"/>
        <v>20000</v>
      </c>
      <c r="P10" s="7">
        <v>900</v>
      </c>
      <c r="Q10" s="8">
        <f t="shared" si="7"/>
        <v>513100</v>
      </c>
      <c r="R10" s="7"/>
      <c r="S10" s="7">
        <v>200</v>
      </c>
      <c r="T10">
        <v>0</v>
      </c>
      <c r="U10">
        <f>Table1[[#This Row],[Column14]]*T10</f>
        <v>0</v>
      </c>
    </row>
    <row r="11" spans="2:21" x14ac:dyDescent="0.25">
      <c r="B11" s="7">
        <v>4</v>
      </c>
      <c r="C11" s="7" t="s">
        <v>33</v>
      </c>
      <c r="D11" s="7" t="s">
        <v>59</v>
      </c>
      <c r="E11" s="7" t="s">
        <v>82</v>
      </c>
      <c r="F11" s="7">
        <v>10000</v>
      </c>
      <c r="G11" s="7">
        <f t="shared" si="0"/>
        <v>3000</v>
      </c>
      <c r="H11" s="7">
        <f t="shared" si="1"/>
        <v>700.00000000000011</v>
      </c>
      <c r="I11" s="7">
        <f t="shared" si="2"/>
        <v>13700</v>
      </c>
      <c r="J11" s="7">
        <f t="shared" si="3"/>
        <v>10000</v>
      </c>
      <c r="K11" s="7">
        <v>22</v>
      </c>
      <c r="L11" s="7">
        <v>22</v>
      </c>
      <c r="M11" s="7">
        <f t="shared" si="4"/>
        <v>0</v>
      </c>
      <c r="N11" s="8">
        <f t="shared" si="5"/>
        <v>0</v>
      </c>
      <c r="O11" s="7">
        <f t="shared" si="6"/>
        <v>1000</v>
      </c>
      <c r="P11" s="7">
        <v>900</v>
      </c>
      <c r="Q11" s="8">
        <f t="shared" si="7"/>
        <v>21800</v>
      </c>
      <c r="R11" s="7"/>
      <c r="S11" s="7">
        <v>200</v>
      </c>
      <c r="T11">
        <v>0</v>
      </c>
      <c r="U11">
        <f>Table1[[#This Row],[Column14]]*T11</f>
        <v>0</v>
      </c>
    </row>
    <row r="12" spans="2:21" x14ac:dyDescent="0.25">
      <c r="B12" s="7">
        <v>5</v>
      </c>
      <c r="C12" s="7" t="s">
        <v>34</v>
      </c>
      <c r="D12" s="7" t="s">
        <v>60</v>
      </c>
      <c r="E12" s="7" t="s">
        <v>85</v>
      </c>
      <c r="F12" s="7">
        <v>35000</v>
      </c>
      <c r="G12" s="7">
        <f t="shared" si="0"/>
        <v>10500</v>
      </c>
      <c r="H12" s="7">
        <f t="shared" si="1"/>
        <v>2450.0000000000005</v>
      </c>
      <c r="I12" s="7">
        <f t="shared" si="2"/>
        <v>47950</v>
      </c>
      <c r="J12" s="7">
        <f t="shared" si="3"/>
        <v>35000</v>
      </c>
      <c r="K12" s="7">
        <v>22</v>
      </c>
      <c r="L12" s="7">
        <v>22</v>
      </c>
      <c r="M12" s="7">
        <f t="shared" si="4"/>
        <v>0</v>
      </c>
      <c r="N12" s="8">
        <f t="shared" si="5"/>
        <v>0</v>
      </c>
      <c r="O12" s="7">
        <f t="shared" si="6"/>
        <v>3500</v>
      </c>
      <c r="P12" s="7">
        <v>900</v>
      </c>
      <c r="Q12" s="8">
        <f t="shared" si="7"/>
        <v>78550</v>
      </c>
      <c r="R12" s="7"/>
      <c r="S12" s="7">
        <v>200</v>
      </c>
      <c r="T12">
        <v>0</v>
      </c>
      <c r="U12">
        <f>Table1[[#This Row],[Column14]]*T12</f>
        <v>0</v>
      </c>
    </row>
    <row r="13" spans="2:21" x14ac:dyDescent="0.25">
      <c r="B13" s="7">
        <v>6</v>
      </c>
      <c r="C13" s="7" t="s">
        <v>35</v>
      </c>
      <c r="D13" s="7" t="s">
        <v>61</v>
      </c>
      <c r="E13" s="7" t="s">
        <v>86</v>
      </c>
      <c r="F13" s="7">
        <v>150000</v>
      </c>
      <c r="G13" s="7">
        <f t="shared" si="0"/>
        <v>90000</v>
      </c>
      <c r="H13" s="7">
        <f t="shared" si="1"/>
        <v>10500.000000000002</v>
      </c>
      <c r="I13" s="7">
        <f t="shared" si="2"/>
        <v>250500</v>
      </c>
      <c r="J13" s="7">
        <f t="shared" si="3"/>
        <v>150000</v>
      </c>
      <c r="K13" s="7">
        <v>22</v>
      </c>
      <c r="L13" s="7">
        <v>22</v>
      </c>
      <c r="M13" s="7">
        <f t="shared" si="4"/>
        <v>0</v>
      </c>
      <c r="N13" s="8">
        <f t="shared" si="5"/>
        <v>0</v>
      </c>
      <c r="O13" s="7">
        <f t="shared" si="6"/>
        <v>15000</v>
      </c>
      <c r="P13" s="7">
        <v>900</v>
      </c>
      <c r="Q13" s="8">
        <f t="shared" si="7"/>
        <v>387600</v>
      </c>
      <c r="R13" s="7"/>
      <c r="S13" s="7">
        <v>200</v>
      </c>
      <c r="T13">
        <v>15</v>
      </c>
      <c r="U13">
        <f>Table1[[#This Row],[Column14]]*T13</f>
        <v>3000</v>
      </c>
    </row>
    <row r="14" spans="2:21" x14ac:dyDescent="0.25">
      <c r="B14" s="7">
        <v>7</v>
      </c>
      <c r="C14" s="7" t="s">
        <v>36</v>
      </c>
      <c r="D14" s="7" t="s">
        <v>62</v>
      </c>
      <c r="E14" s="7" t="s">
        <v>86</v>
      </c>
      <c r="F14" s="7">
        <v>140000</v>
      </c>
      <c r="G14" s="7">
        <f t="shared" si="0"/>
        <v>84000</v>
      </c>
      <c r="H14" s="7">
        <f t="shared" si="1"/>
        <v>9800.0000000000018</v>
      </c>
      <c r="I14" s="7">
        <f t="shared" si="2"/>
        <v>233800</v>
      </c>
      <c r="J14" s="7">
        <f t="shared" si="3"/>
        <v>140000</v>
      </c>
      <c r="K14" s="7">
        <v>22</v>
      </c>
      <c r="L14" s="7">
        <v>15</v>
      </c>
      <c r="M14" s="7">
        <f t="shared" si="4"/>
        <v>7</v>
      </c>
      <c r="N14" s="8">
        <f t="shared" si="5"/>
        <v>32666.666666666668</v>
      </c>
      <c r="O14" s="7">
        <f t="shared" si="6"/>
        <v>14000</v>
      </c>
      <c r="P14" s="7">
        <v>900</v>
      </c>
      <c r="Q14" s="8">
        <f t="shared" si="7"/>
        <v>328633.33333333331</v>
      </c>
      <c r="R14" s="7"/>
      <c r="S14" s="7">
        <v>200</v>
      </c>
      <c r="T14">
        <v>12</v>
      </c>
      <c r="U14">
        <f>Table1[[#This Row],[Column14]]*T14</f>
        <v>2400</v>
      </c>
    </row>
    <row r="15" spans="2:21" x14ac:dyDescent="0.25">
      <c r="B15" s="7">
        <v>8</v>
      </c>
      <c r="C15" s="7" t="s">
        <v>37</v>
      </c>
      <c r="D15" s="7" t="s">
        <v>63</v>
      </c>
      <c r="E15" s="7" t="s">
        <v>87</v>
      </c>
      <c r="F15" s="7">
        <v>80000</v>
      </c>
      <c r="G15" s="7">
        <f t="shared" si="0"/>
        <v>32000</v>
      </c>
      <c r="H15" s="7">
        <f t="shared" si="1"/>
        <v>5600.0000000000009</v>
      </c>
      <c r="I15" s="7">
        <f t="shared" si="2"/>
        <v>117600</v>
      </c>
      <c r="J15" s="7">
        <f t="shared" si="3"/>
        <v>80000</v>
      </c>
      <c r="K15" s="7">
        <v>22</v>
      </c>
      <c r="L15" s="7">
        <v>14</v>
      </c>
      <c r="M15" s="7">
        <f t="shared" si="4"/>
        <v>8</v>
      </c>
      <c r="N15" s="8">
        <f t="shared" si="5"/>
        <v>21333.333333333332</v>
      </c>
      <c r="O15" s="7">
        <f t="shared" si="6"/>
        <v>8000</v>
      </c>
      <c r="P15" s="7">
        <v>900</v>
      </c>
      <c r="Q15" s="8">
        <f t="shared" si="7"/>
        <v>171366.66666666666</v>
      </c>
      <c r="R15" s="7"/>
      <c r="S15" s="7">
        <v>200</v>
      </c>
      <c r="T15">
        <v>20</v>
      </c>
      <c r="U15">
        <f>Table1[[#This Row],[Column14]]*T15</f>
        <v>4000</v>
      </c>
    </row>
    <row r="16" spans="2:21" x14ac:dyDescent="0.25">
      <c r="B16" s="7">
        <v>9</v>
      </c>
      <c r="C16" s="7" t="s">
        <v>38</v>
      </c>
      <c r="D16" s="7" t="s">
        <v>64</v>
      </c>
      <c r="E16" s="7" t="s">
        <v>88</v>
      </c>
      <c r="F16" s="7">
        <v>30000</v>
      </c>
      <c r="G16" s="7">
        <f t="shared" si="0"/>
        <v>9000</v>
      </c>
      <c r="H16" s="7">
        <f t="shared" si="1"/>
        <v>2100</v>
      </c>
      <c r="I16" s="7">
        <f t="shared" si="2"/>
        <v>41100</v>
      </c>
      <c r="J16" s="7">
        <f t="shared" si="3"/>
        <v>30000</v>
      </c>
      <c r="K16" s="7">
        <v>22</v>
      </c>
      <c r="L16" s="7">
        <v>14</v>
      </c>
      <c r="M16" s="7">
        <f t="shared" si="4"/>
        <v>8</v>
      </c>
      <c r="N16" s="8">
        <f t="shared" si="5"/>
        <v>8000</v>
      </c>
      <c r="O16" s="7">
        <f t="shared" si="6"/>
        <v>3000</v>
      </c>
      <c r="P16" s="7">
        <v>900</v>
      </c>
      <c r="Q16" s="8">
        <f t="shared" si="7"/>
        <v>59200</v>
      </c>
      <c r="R16" s="7"/>
      <c r="S16" s="7">
        <v>200</v>
      </c>
      <c r="T16">
        <v>0</v>
      </c>
      <c r="U16">
        <f>Table1[[#This Row],[Column14]]*T16</f>
        <v>0</v>
      </c>
    </row>
    <row r="17" spans="2:21" x14ac:dyDescent="0.25">
      <c r="B17" s="7">
        <v>10</v>
      </c>
      <c r="C17" s="7" t="s">
        <v>39</v>
      </c>
      <c r="D17" s="7" t="s">
        <v>65</v>
      </c>
      <c r="E17" s="7" t="s">
        <v>89</v>
      </c>
      <c r="F17" s="7">
        <v>50000</v>
      </c>
      <c r="G17" s="7">
        <f t="shared" si="0"/>
        <v>15000</v>
      </c>
      <c r="H17" s="7">
        <f t="shared" si="1"/>
        <v>3500.0000000000005</v>
      </c>
      <c r="I17" s="7">
        <f t="shared" si="2"/>
        <v>68500</v>
      </c>
      <c r="J17" s="7">
        <f t="shared" si="3"/>
        <v>50000</v>
      </c>
      <c r="K17" s="7">
        <v>22</v>
      </c>
      <c r="L17" s="7">
        <v>22</v>
      </c>
      <c r="M17" s="7">
        <f t="shared" si="4"/>
        <v>0</v>
      </c>
      <c r="N17" s="8">
        <f t="shared" si="5"/>
        <v>0</v>
      </c>
      <c r="O17" s="7">
        <f t="shared" si="6"/>
        <v>5000</v>
      </c>
      <c r="P17" s="7">
        <v>900</v>
      </c>
      <c r="Q17" s="8">
        <f t="shared" si="7"/>
        <v>112600</v>
      </c>
      <c r="R17" s="7"/>
      <c r="S17" s="7">
        <v>200</v>
      </c>
      <c r="T17">
        <v>0</v>
      </c>
      <c r="U17">
        <f>Table1[[#This Row],[Column14]]*T17</f>
        <v>0</v>
      </c>
    </row>
    <row r="18" spans="2:21" x14ac:dyDescent="0.25">
      <c r="B18" s="7">
        <v>11</v>
      </c>
      <c r="C18" s="7" t="s">
        <v>40</v>
      </c>
      <c r="D18" s="7" t="s">
        <v>66</v>
      </c>
      <c r="E18" s="7" t="s">
        <v>90</v>
      </c>
      <c r="F18" s="7">
        <v>65000</v>
      </c>
      <c r="G18" s="7">
        <f t="shared" si="0"/>
        <v>26000</v>
      </c>
      <c r="H18" s="7">
        <f t="shared" si="1"/>
        <v>4550</v>
      </c>
      <c r="I18" s="7">
        <f t="shared" si="2"/>
        <v>95550</v>
      </c>
      <c r="J18" s="7">
        <f t="shared" si="3"/>
        <v>65000</v>
      </c>
      <c r="K18" s="7">
        <v>22</v>
      </c>
      <c r="L18" s="7">
        <v>21</v>
      </c>
      <c r="M18" s="7">
        <f t="shared" si="4"/>
        <v>1</v>
      </c>
      <c r="N18" s="8">
        <f t="shared" si="5"/>
        <v>2166.6666666666665</v>
      </c>
      <c r="O18" s="7">
        <f t="shared" si="6"/>
        <v>6500</v>
      </c>
      <c r="P18" s="7">
        <v>900</v>
      </c>
      <c r="Q18" s="8">
        <f t="shared" si="7"/>
        <v>150983.33333333334</v>
      </c>
      <c r="R18" s="7"/>
      <c r="S18" s="7">
        <v>200</v>
      </c>
      <c r="T18">
        <v>0</v>
      </c>
      <c r="U18">
        <f>Table1[[#This Row],[Column14]]*T18</f>
        <v>0</v>
      </c>
    </row>
    <row r="19" spans="2:21" x14ac:dyDescent="0.25">
      <c r="B19" s="7">
        <v>12</v>
      </c>
      <c r="C19" s="7" t="s">
        <v>41</v>
      </c>
      <c r="D19" s="7" t="s">
        <v>67</v>
      </c>
      <c r="E19" s="7" t="s">
        <v>91</v>
      </c>
      <c r="F19" s="7">
        <v>40000</v>
      </c>
      <c r="G19" s="7">
        <f t="shared" si="0"/>
        <v>12000</v>
      </c>
      <c r="H19" s="7">
        <f t="shared" si="1"/>
        <v>2800.0000000000005</v>
      </c>
      <c r="I19" s="7">
        <f t="shared" si="2"/>
        <v>54800</v>
      </c>
      <c r="J19" s="7">
        <f t="shared" si="3"/>
        <v>40000</v>
      </c>
      <c r="K19" s="7">
        <v>22</v>
      </c>
      <c r="L19" s="7">
        <v>20</v>
      </c>
      <c r="M19" s="7">
        <f t="shared" si="4"/>
        <v>2</v>
      </c>
      <c r="N19" s="8">
        <f t="shared" si="5"/>
        <v>2666.6666666666665</v>
      </c>
      <c r="O19" s="7">
        <f t="shared" si="6"/>
        <v>4000</v>
      </c>
      <c r="P19" s="7">
        <v>900</v>
      </c>
      <c r="Q19" s="8">
        <f t="shared" si="7"/>
        <v>87233.333333333328</v>
      </c>
      <c r="R19" s="7"/>
      <c r="S19" s="7">
        <v>200</v>
      </c>
      <c r="T19">
        <v>0</v>
      </c>
      <c r="U19">
        <f>Table1[[#This Row],[Column14]]*T19</f>
        <v>0</v>
      </c>
    </row>
    <row r="20" spans="2:21" x14ac:dyDescent="0.25">
      <c r="B20" s="7">
        <v>13</v>
      </c>
      <c r="C20" s="7" t="s">
        <v>42</v>
      </c>
      <c r="D20" s="7" t="s">
        <v>68</v>
      </c>
      <c r="E20" s="7" t="s">
        <v>92</v>
      </c>
      <c r="F20" s="7">
        <v>80000</v>
      </c>
      <c r="G20" s="7">
        <f t="shared" si="0"/>
        <v>32000</v>
      </c>
      <c r="H20" s="7">
        <f t="shared" si="1"/>
        <v>5600.0000000000009</v>
      </c>
      <c r="I20" s="7">
        <f t="shared" si="2"/>
        <v>117600</v>
      </c>
      <c r="J20" s="7">
        <f t="shared" si="3"/>
        <v>80000</v>
      </c>
      <c r="K20" s="7">
        <v>22</v>
      </c>
      <c r="L20" s="7">
        <v>15</v>
      </c>
      <c r="M20" s="7">
        <f t="shared" si="4"/>
        <v>7</v>
      </c>
      <c r="N20" s="8">
        <f t="shared" si="5"/>
        <v>18666.666666666664</v>
      </c>
      <c r="O20" s="7">
        <f t="shared" si="6"/>
        <v>8000</v>
      </c>
      <c r="P20" s="7">
        <v>900</v>
      </c>
      <c r="Q20" s="8">
        <f t="shared" si="7"/>
        <v>173033.33333333334</v>
      </c>
      <c r="R20" s="7"/>
      <c r="S20" s="7">
        <v>200</v>
      </c>
      <c r="T20">
        <v>15</v>
      </c>
      <c r="U20">
        <f>Table1[[#This Row],[Column14]]*T20</f>
        <v>3000</v>
      </c>
    </row>
    <row r="21" spans="2:21" x14ac:dyDescent="0.25">
      <c r="B21" s="7">
        <v>14</v>
      </c>
      <c r="C21" s="7" t="s">
        <v>43</v>
      </c>
      <c r="D21" s="7" t="s">
        <v>69</v>
      </c>
      <c r="E21" s="7" t="s">
        <v>93</v>
      </c>
      <c r="F21" s="7">
        <v>100000</v>
      </c>
      <c r="G21" s="7">
        <f t="shared" si="0"/>
        <v>50000</v>
      </c>
      <c r="H21" s="7">
        <f t="shared" si="1"/>
        <v>7000.0000000000009</v>
      </c>
      <c r="I21" s="7">
        <f t="shared" si="2"/>
        <v>157000</v>
      </c>
      <c r="J21" s="7">
        <f t="shared" si="3"/>
        <v>100000</v>
      </c>
      <c r="K21" s="7">
        <v>22</v>
      </c>
      <c r="L21" s="7">
        <v>14</v>
      </c>
      <c r="M21" s="7">
        <f t="shared" si="4"/>
        <v>8</v>
      </c>
      <c r="N21" s="8">
        <f t="shared" si="5"/>
        <v>26666.666666666668</v>
      </c>
      <c r="O21" s="7">
        <f t="shared" si="6"/>
        <v>10000</v>
      </c>
      <c r="P21" s="7">
        <v>900</v>
      </c>
      <c r="Q21" s="8">
        <f t="shared" si="7"/>
        <v>221833.33333333334</v>
      </c>
      <c r="R21" s="7"/>
      <c r="S21" s="7">
        <v>200</v>
      </c>
      <c r="T21">
        <v>12</v>
      </c>
      <c r="U21">
        <f>Table1[[#This Row],[Column14]]*T21</f>
        <v>2400</v>
      </c>
    </row>
    <row r="22" spans="2:21" x14ac:dyDescent="0.25">
      <c r="B22" s="7">
        <v>15</v>
      </c>
      <c r="C22" s="7" t="s">
        <v>44</v>
      </c>
      <c r="D22" s="7" t="s">
        <v>70</v>
      </c>
      <c r="E22" s="7" t="s">
        <v>94</v>
      </c>
      <c r="F22" s="7">
        <v>70000</v>
      </c>
      <c r="G22" s="7">
        <f t="shared" si="0"/>
        <v>28000</v>
      </c>
      <c r="H22" s="7">
        <f t="shared" si="1"/>
        <v>4900.0000000000009</v>
      </c>
      <c r="I22" s="7">
        <f t="shared" si="2"/>
        <v>102900</v>
      </c>
      <c r="J22" s="7">
        <f t="shared" si="3"/>
        <v>70000</v>
      </c>
      <c r="K22" s="7">
        <v>22</v>
      </c>
      <c r="L22" s="7">
        <v>17</v>
      </c>
      <c r="M22" s="7">
        <f t="shared" si="4"/>
        <v>5</v>
      </c>
      <c r="N22" s="8">
        <f t="shared" si="5"/>
        <v>11666.666666666668</v>
      </c>
      <c r="O22" s="7">
        <f t="shared" si="6"/>
        <v>7000</v>
      </c>
      <c r="P22" s="7">
        <v>900</v>
      </c>
      <c r="Q22" s="8">
        <f t="shared" si="7"/>
        <v>156133.33333333334</v>
      </c>
      <c r="R22" s="7"/>
      <c r="S22" s="7">
        <v>200</v>
      </c>
      <c r="T22">
        <v>14</v>
      </c>
      <c r="U22">
        <f>Table1[[#This Row],[Column14]]*T22</f>
        <v>2800</v>
      </c>
    </row>
    <row r="23" spans="2:21" x14ac:dyDescent="0.25">
      <c r="B23" s="7">
        <v>16</v>
      </c>
      <c r="C23" s="7" t="s">
        <v>45</v>
      </c>
      <c r="D23" s="7" t="s">
        <v>71</v>
      </c>
      <c r="E23" s="7" t="s">
        <v>95</v>
      </c>
      <c r="F23" s="7">
        <v>35000</v>
      </c>
      <c r="G23" s="7">
        <f t="shared" si="0"/>
        <v>10500</v>
      </c>
      <c r="H23" s="7">
        <f t="shared" si="1"/>
        <v>2450.0000000000005</v>
      </c>
      <c r="I23" s="7">
        <f t="shared" si="2"/>
        <v>47950</v>
      </c>
      <c r="J23" s="7">
        <f t="shared" si="3"/>
        <v>35000</v>
      </c>
      <c r="K23" s="7">
        <v>22</v>
      </c>
      <c r="L23" s="7">
        <v>20</v>
      </c>
      <c r="M23" s="7">
        <f t="shared" si="4"/>
        <v>2</v>
      </c>
      <c r="N23" s="8">
        <f t="shared" si="5"/>
        <v>2333.3333333333335</v>
      </c>
      <c r="O23" s="7">
        <f t="shared" si="6"/>
        <v>3500</v>
      </c>
      <c r="P23" s="7">
        <v>900</v>
      </c>
      <c r="Q23" s="8">
        <f t="shared" si="7"/>
        <v>79016.666666666672</v>
      </c>
      <c r="R23" s="7"/>
      <c r="S23" s="7">
        <v>200</v>
      </c>
      <c r="T23">
        <v>14</v>
      </c>
      <c r="U23">
        <f>Table1[[#This Row],[Column14]]*T23</f>
        <v>2800</v>
      </c>
    </row>
    <row r="24" spans="2:21" x14ac:dyDescent="0.25">
      <c r="B24" s="7">
        <v>17</v>
      </c>
      <c r="C24" s="7" t="s">
        <v>46</v>
      </c>
      <c r="D24" s="7" t="s">
        <v>72</v>
      </c>
      <c r="E24" s="7" t="s">
        <v>96</v>
      </c>
      <c r="F24" s="7">
        <v>25000</v>
      </c>
      <c r="G24" s="7">
        <f t="shared" si="0"/>
        <v>7500</v>
      </c>
      <c r="H24" s="7">
        <f t="shared" si="1"/>
        <v>1750.0000000000002</v>
      </c>
      <c r="I24" s="7">
        <f t="shared" si="2"/>
        <v>34250</v>
      </c>
      <c r="J24" s="7">
        <f t="shared" si="3"/>
        <v>25000</v>
      </c>
      <c r="K24" s="7">
        <v>22</v>
      </c>
      <c r="L24" s="7">
        <v>20</v>
      </c>
      <c r="M24" s="7">
        <f t="shared" si="4"/>
        <v>2</v>
      </c>
      <c r="N24" s="8">
        <f t="shared" si="5"/>
        <v>1666.6666666666667</v>
      </c>
      <c r="O24" s="7">
        <f t="shared" si="6"/>
        <v>2500</v>
      </c>
      <c r="P24" s="7">
        <v>900</v>
      </c>
      <c r="Q24" s="8">
        <f t="shared" si="7"/>
        <v>62183.333333333336</v>
      </c>
      <c r="R24" s="7"/>
      <c r="S24" s="7">
        <v>200</v>
      </c>
      <c r="T24">
        <v>40</v>
      </c>
      <c r="U24">
        <f>Table1[[#This Row],[Column14]]*T24</f>
        <v>8000</v>
      </c>
    </row>
    <row r="25" spans="2:21" x14ac:dyDescent="0.25">
      <c r="B25" s="7">
        <v>18</v>
      </c>
      <c r="C25" s="7" t="s">
        <v>47</v>
      </c>
      <c r="D25" s="7" t="s">
        <v>73</v>
      </c>
      <c r="E25" s="7" t="s">
        <v>97</v>
      </c>
      <c r="F25" s="7">
        <v>90000</v>
      </c>
      <c r="G25" s="7">
        <f t="shared" si="0"/>
        <v>45000</v>
      </c>
      <c r="H25" s="7">
        <f t="shared" si="1"/>
        <v>6300.0000000000009</v>
      </c>
      <c r="I25" s="7">
        <f t="shared" si="2"/>
        <v>141300</v>
      </c>
      <c r="J25" s="7">
        <f t="shared" si="3"/>
        <v>90000</v>
      </c>
      <c r="K25" s="7">
        <v>22</v>
      </c>
      <c r="L25" s="7">
        <v>20</v>
      </c>
      <c r="M25" s="7">
        <f t="shared" si="4"/>
        <v>2</v>
      </c>
      <c r="N25" s="8">
        <f t="shared" si="5"/>
        <v>6000</v>
      </c>
      <c r="O25" s="7">
        <f t="shared" si="6"/>
        <v>9000</v>
      </c>
      <c r="P25" s="7">
        <v>900</v>
      </c>
      <c r="Q25" s="8">
        <f t="shared" si="7"/>
        <v>219400</v>
      </c>
      <c r="R25" s="7"/>
      <c r="S25" s="7">
        <v>200</v>
      </c>
      <c r="T25">
        <v>20</v>
      </c>
      <c r="U25">
        <f>Table1[[#This Row],[Column14]]*T25</f>
        <v>4000</v>
      </c>
    </row>
    <row r="26" spans="2:21" x14ac:dyDescent="0.25">
      <c r="B26" s="7">
        <v>19</v>
      </c>
      <c r="C26" s="7" t="s">
        <v>48</v>
      </c>
      <c r="D26" s="7" t="s">
        <v>74</v>
      </c>
      <c r="E26" s="7" t="s">
        <v>98</v>
      </c>
      <c r="F26" s="7">
        <v>90000</v>
      </c>
      <c r="G26" s="7">
        <f t="shared" si="0"/>
        <v>45000</v>
      </c>
      <c r="H26" s="7">
        <f t="shared" si="1"/>
        <v>6300.0000000000009</v>
      </c>
      <c r="I26" s="7">
        <f t="shared" si="2"/>
        <v>141300</v>
      </c>
      <c r="J26" s="7">
        <f t="shared" si="3"/>
        <v>90000</v>
      </c>
      <c r="K26" s="7">
        <v>22</v>
      </c>
      <c r="L26" s="7">
        <v>22</v>
      </c>
      <c r="M26" s="7">
        <f t="shared" si="4"/>
        <v>0</v>
      </c>
      <c r="N26" s="8">
        <f t="shared" si="5"/>
        <v>0</v>
      </c>
      <c r="O26" s="7">
        <f t="shared" si="6"/>
        <v>9000</v>
      </c>
      <c r="P26" s="7">
        <v>900</v>
      </c>
      <c r="Q26" s="8">
        <f t="shared" si="7"/>
        <v>224400</v>
      </c>
      <c r="R26" s="7"/>
      <c r="S26" s="7">
        <v>200</v>
      </c>
      <c r="T26">
        <v>15</v>
      </c>
      <c r="U26">
        <f>Table1[[#This Row],[Column14]]*T26</f>
        <v>3000</v>
      </c>
    </row>
    <row r="27" spans="2:21" x14ac:dyDescent="0.25">
      <c r="B27" s="7">
        <v>20</v>
      </c>
      <c r="C27" s="7" t="s">
        <v>49</v>
      </c>
      <c r="D27" s="7" t="s">
        <v>75</v>
      </c>
      <c r="E27" s="7" t="s">
        <v>99</v>
      </c>
      <c r="F27" s="7">
        <v>90000</v>
      </c>
      <c r="G27" s="7">
        <f t="shared" si="0"/>
        <v>45000</v>
      </c>
      <c r="H27" s="7">
        <f t="shared" si="1"/>
        <v>6300.0000000000009</v>
      </c>
      <c r="I27" s="7">
        <f t="shared" si="2"/>
        <v>141300</v>
      </c>
      <c r="J27" s="7">
        <f t="shared" si="3"/>
        <v>90000</v>
      </c>
      <c r="K27" s="7">
        <v>22</v>
      </c>
      <c r="L27" s="7">
        <v>22</v>
      </c>
      <c r="M27" s="7">
        <f t="shared" si="4"/>
        <v>0</v>
      </c>
      <c r="N27" s="8">
        <f t="shared" si="5"/>
        <v>0</v>
      </c>
      <c r="O27" s="7">
        <f t="shared" si="6"/>
        <v>9000</v>
      </c>
      <c r="P27" s="7">
        <v>900</v>
      </c>
      <c r="Q27" s="8">
        <f t="shared" si="7"/>
        <v>228600</v>
      </c>
      <c r="R27" s="7"/>
      <c r="S27" s="7">
        <v>200</v>
      </c>
      <c r="T27">
        <v>36</v>
      </c>
      <c r="U27">
        <f>Table1[[#This Row],[Column14]]*T27</f>
        <v>7200</v>
      </c>
    </row>
    <row r="28" spans="2:21" x14ac:dyDescent="0.25">
      <c r="B28" s="7">
        <v>21</v>
      </c>
      <c r="C28" s="7" t="s">
        <v>50</v>
      </c>
      <c r="D28" s="7" t="s">
        <v>76</v>
      </c>
      <c r="E28" s="7" t="s">
        <v>100</v>
      </c>
      <c r="F28" s="7">
        <v>90000</v>
      </c>
      <c r="G28" s="7">
        <f t="shared" si="0"/>
        <v>45000</v>
      </c>
      <c r="H28" s="7">
        <f t="shared" si="1"/>
        <v>6300.0000000000009</v>
      </c>
      <c r="I28" s="7">
        <f t="shared" si="2"/>
        <v>141300</v>
      </c>
      <c r="J28" s="7">
        <f t="shared" si="3"/>
        <v>90000</v>
      </c>
      <c r="K28" s="7">
        <v>22</v>
      </c>
      <c r="L28" s="7">
        <v>22</v>
      </c>
      <c r="M28" s="7">
        <f t="shared" si="4"/>
        <v>0</v>
      </c>
      <c r="N28" s="8">
        <f t="shared" si="5"/>
        <v>0</v>
      </c>
      <c r="O28" s="7">
        <f t="shared" si="6"/>
        <v>9000</v>
      </c>
      <c r="P28" s="7">
        <v>900</v>
      </c>
      <c r="Q28" s="8">
        <f t="shared" si="7"/>
        <v>225400</v>
      </c>
      <c r="R28" s="7"/>
      <c r="S28" s="7">
        <v>200</v>
      </c>
      <c r="T28">
        <v>20</v>
      </c>
      <c r="U28">
        <f>Table1[[#This Row],[Column14]]*T28</f>
        <v>4000</v>
      </c>
    </row>
    <row r="29" spans="2:21" x14ac:dyDescent="0.25">
      <c r="B29" s="7">
        <v>22</v>
      </c>
      <c r="C29" s="7" t="s">
        <v>51</v>
      </c>
      <c r="D29" s="7" t="s">
        <v>77</v>
      </c>
      <c r="E29" s="7" t="s">
        <v>101</v>
      </c>
      <c r="F29" s="7">
        <v>90000</v>
      </c>
      <c r="G29" s="7">
        <f t="shared" si="0"/>
        <v>45000</v>
      </c>
      <c r="H29" s="7">
        <f t="shared" si="1"/>
        <v>6300.0000000000009</v>
      </c>
      <c r="I29" s="7">
        <f t="shared" si="2"/>
        <v>141300</v>
      </c>
      <c r="J29" s="7">
        <f t="shared" si="3"/>
        <v>90000</v>
      </c>
      <c r="K29" s="7">
        <v>22</v>
      </c>
      <c r="L29" s="7">
        <v>22</v>
      </c>
      <c r="M29" s="7">
        <f t="shared" si="4"/>
        <v>0</v>
      </c>
      <c r="N29" s="8">
        <f t="shared" si="5"/>
        <v>0</v>
      </c>
      <c r="O29" s="7">
        <f t="shared" si="6"/>
        <v>9000</v>
      </c>
      <c r="P29" s="7">
        <v>900</v>
      </c>
      <c r="Q29" s="8">
        <f t="shared" si="7"/>
        <v>221400</v>
      </c>
      <c r="R29" s="7"/>
      <c r="S29" s="7">
        <v>200</v>
      </c>
      <c r="T29">
        <v>0</v>
      </c>
      <c r="U29">
        <f>Table1[[#This Row],[Column14]]*T29</f>
        <v>0</v>
      </c>
    </row>
    <row r="30" spans="2:21" x14ac:dyDescent="0.25">
      <c r="B30" s="7">
        <v>23</v>
      </c>
      <c r="C30" s="7" t="s">
        <v>52</v>
      </c>
      <c r="D30" s="7" t="s">
        <v>78</v>
      </c>
      <c r="E30" s="7" t="s">
        <v>102</v>
      </c>
      <c r="F30" s="7">
        <v>30000</v>
      </c>
      <c r="G30" s="7">
        <f t="shared" si="0"/>
        <v>9000</v>
      </c>
      <c r="H30" s="7">
        <f t="shared" si="1"/>
        <v>2100</v>
      </c>
      <c r="I30" s="7">
        <f t="shared" si="2"/>
        <v>41100</v>
      </c>
      <c r="J30" s="7">
        <f t="shared" si="3"/>
        <v>30000</v>
      </c>
      <c r="K30" s="7">
        <v>22</v>
      </c>
      <c r="L30" s="7">
        <v>21</v>
      </c>
      <c r="M30" s="7">
        <f t="shared" si="4"/>
        <v>1</v>
      </c>
      <c r="N30" s="8">
        <f t="shared" si="5"/>
        <v>1000</v>
      </c>
      <c r="O30" s="7">
        <f t="shared" si="6"/>
        <v>3000</v>
      </c>
      <c r="P30" s="7">
        <v>900</v>
      </c>
      <c r="Q30" s="8">
        <f t="shared" si="7"/>
        <v>66200</v>
      </c>
      <c r="R30" s="7"/>
      <c r="S30" s="7">
        <v>200</v>
      </c>
      <c r="T30">
        <v>0</v>
      </c>
      <c r="U30">
        <f>Table1[[#This Row],[Column14]]*T30</f>
        <v>0</v>
      </c>
    </row>
    <row r="31" spans="2:21" x14ac:dyDescent="0.25">
      <c r="B31" s="7">
        <v>24</v>
      </c>
      <c r="C31" s="7" t="s">
        <v>53</v>
      </c>
      <c r="D31" s="7" t="s">
        <v>79</v>
      </c>
      <c r="E31" s="7" t="s">
        <v>103</v>
      </c>
      <c r="F31" s="7">
        <v>35000</v>
      </c>
      <c r="G31" s="7">
        <f t="shared" si="0"/>
        <v>10500</v>
      </c>
      <c r="H31" s="7">
        <f t="shared" si="1"/>
        <v>2450.0000000000005</v>
      </c>
      <c r="I31" s="7">
        <f t="shared" si="2"/>
        <v>47950</v>
      </c>
      <c r="J31" s="7">
        <f t="shared" si="3"/>
        <v>35000</v>
      </c>
      <c r="K31" s="7">
        <v>22</v>
      </c>
      <c r="L31" s="7">
        <v>22</v>
      </c>
      <c r="M31" s="7">
        <f t="shared" si="4"/>
        <v>0</v>
      </c>
      <c r="N31" s="8">
        <f t="shared" si="5"/>
        <v>0</v>
      </c>
      <c r="O31" s="7">
        <f t="shared" si="6"/>
        <v>3500</v>
      </c>
      <c r="P31" s="7">
        <v>900</v>
      </c>
      <c r="Q31" s="8">
        <f t="shared" si="7"/>
        <v>78550</v>
      </c>
      <c r="R31" s="7"/>
      <c r="S31" s="7">
        <v>200</v>
      </c>
      <c r="T31">
        <v>0</v>
      </c>
      <c r="U31">
        <f>Table1[[#This Row],[Column14]]*T31</f>
        <v>0</v>
      </c>
    </row>
    <row r="32" spans="2:21" x14ac:dyDescent="0.25">
      <c r="B32" s="7">
        <v>25</v>
      </c>
      <c r="C32" s="7" t="s">
        <v>54</v>
      </c>
      <c r="D32" s="7" t="s">
        <v>80</v>
      </c>
      <c r="E32" s="7" t="s">
        <v>104</v>
      </c>
      <c r="F32" s="7">
        <v>12000</v>
      </c>
      <c r="G32" s="7">
        <f t="shared" si="0"/>
        <v>3600</v>
      </c>
      <c r="H32" s="7">
        <f t="shared" si="1"/>
        <v>840.00000000000011</v>
      </c>
      <c r="I32" s="7">
        <f t="shared" si="2"/>
        <v>16440</v>
      </c>
      <c r="J32" s="7">
        <f t="shared" si="3"/>
        <v>12000</v>
      </c>
      <c r="K32" s="7">
        <v>22</v>
      </c>
      <c r="L32" s="7">
        <v>20</v>
      </c>
      <c r="M32" s="7">
        <f t="shared" si="4"/>
        <v>2</v>
      </c>
      <c r="N32" s="8">
        <f t="shared" si="5"/>
        <v>800</v>
      </c>
      <c r="O32" s="7">
        <f t="shared" si="6"/>
        <v>1200</v>
      </c>
      <c r="P32" s="7">
        <v>900</v>
      </c>
      <c r="Q32" s="8">
        <f t="shared" si="7"/>
        <v>25540</v>
      </c>
      <c r="R32" s="7"/>
      <c r="S32" s="7">
        <v>200</v>
      </c>
      <c r="T32">
        <v>0</v>
      </c>
      <c r="U32">
        <f>Table1[[#This Row],[Column14]]*T32</f>
        <v>0</v>
      </c>
    </row>
    <row r="33" spans="2:21" x14ac:dyDescent="0.25">
      <c r="B33" s="7">
        <v>26</v>
      </c>
      <c r="C33" s="7" t="s">
        <v>55</v>
      </c>
      <c r="D33" s="7" t="s">
        <v>81</v>
      </c>
      <c r="E33" s="7" t="s">
        <v>104</v>
      </c>
      <c r="F33" s="7">
        <v>12000</v>
      </c>
      <c r="G33" s="7">
        <f t="shared" si="0"/>
        <v>3600</v>
      </c>
      <c r="H33" s="7">
        <f t="shared" si="1"/>
        <v>840.00000000000011</v>
      </c>
      <c r="I33" s="7">
        <f t="shared" si="2"/>
        <v>16440</v>
      </c>
      <c r="J33" s="7">
        <f t="shared" si="3"/>
        <v>12000</v>
      </c>
      <c r="K33" s="7">
        <v>22</v>
      </c>
      <c r="L33" s="7">
        <v>19</v>
      </c>
      <c r="M33" s="7">
        <f t="shared" si="4"/>
        <v>3</v>
      </c>
      <c r="N33" s="8">
        <f t="shared" si="5"/>
        <v>1200</v>
      </c>
      <c r="O33" s="7">
        <f t="shared" si="6"/>
        <v>1200</v>
      </c>
      <c r="P33" s="7">
        <v>900</v>
      </c>
      <c r="Q33" s="8">
        <f t="shared" si="7"/>
        <v>25140</v>
      </c>
      <c r="R33" s="11"/>
      <c r="S33" s="7">
        <v>200</v>
      </c>
      <c r="T33">
        <v>0</v>
      </c>
      <c r="U33">
        <f>Table1[[#This Row],[Column14]]*T33</f>
        <v>0</v>
      </c>
    </row>
    <row r="34" spans="2:21" x14ac:dyDescent="0.25">
      <c r="Q34" s="9">
        <f>SUM(Q8:Q33)</f>
        <v>4090536.666666667</v>
      </c>
    </row>
  </sheetData>
  <mergeCells count="3">
    <mergeCell ref="B2:Q2"/>
    <mergeCell ref="B3:Q3"/>
    <mergeCell ref="B4:Q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23"/>
  <sheetViews>
    <sheetView workbookViewId="0">
      <selection activeCell="I9" sqref="I9"/>
    </sheetView>
  </sheetViews>
  <sheetFormatPr defaultRowHeight="15" x14ac:dyDescent="0.25"/>
  <sheetData>
    <row r="3" spans="4:5" x14ac:dyDescent="0.25">
      <c r="E3" t="s">
        <v>117</v>
      </c>
    </row>
    <row r="4" spans="4:5" x14ac:dyDescent="0.25">
      <c r="D4">
        <v>1</v>
      </c>
      <c r="E4">
        <v>8</v>
      </c>
    </row>
    <row r="5" spans="4:5" x14ac:dyDescent="0.25">
      <c r="D5">
        <v>2</v>
      </c>
      <c r="E5">
        <v>15</v>
      </c>
    </row>
    <row r="6" spans="4:5" x14ac:dyDescent="0.25">
      <c r="D6">
        <v>3</v>
      </c>
      <c r="E6">
        <v>10</v>
      </c>
    </row>
    <row r="7" spans="4:5" x14ac:dyDescent="0.25">
      <c r="D7">
        <v>4</v>
      </c>
      <c r="E7">
        <v>10</v>
      </c>
    </row>
    <row r="8" spans="4:5" x14ac:dyDescent="0.25">
      <c r="D8">
        <v>5</v>
      </c>
    </row>
    <row r="9" spans="4:5" x14ac:dyDescent="0.25">
      <c r="D9">
        <v>6</v>
      </c>
    </row>
    <row r="10" spans="4:5" x14ac:dyDescent="0.25">
      <c r="D10">
        <v>7</v>
      </c>
    </row>
    <row r="11" spans="4:5" x14ac:dyDescent="0.25">
      <c r="D11">
        <v>8</v>
      </c>
    </row>
    <row r="12" spans="4:5" x14ac:dyDescent="0.25">
      <c r="D12">
        <v>9</v>
      </c>
    </row>
    <row r="13" spans="4:5" x14ac:dyDescent="0.25">
      <c r="D13">
        <v>10</v>
      </c>
    </row>
    <row r="14" spans="4:5" x14ac:dyDescent="0.25">
      <c r="D14">
        <v>11</v>
      </c>
    </row>
    <row r="15" spans="4:5" x14ac:dyDescent="0.25">
      <c r="D15">
        <v>12</v>
      </c>
    </row>
    <row r="16" spans="4:5" x14ac:dyDescent="0.25">
      <c r="D16">
        <v>13</v>
      </c>
    </row>
    <row r="17" spans="4:4" x14ac:dyDescent="0.25">
      <c r="D17">
        <v>14</v>
      </c>
    </row>
    <row r="18" spans="4:4" x14ac:dyDescent="0.25">
      <c r="D18">
        <v>15</v>
      </c>
    </row>
    <row r="19" spans="4:4" x14ac:dyDescent="0.25">
      <c r="D19">
        <v>16</v>
      </c>
    </row>
    <row r="20" spans="4:4" x14ac:dyDescent="0.25">
      <c r="D20">
        <v>17</v>
      </c>
    </row>
    <row r="21" spans="4:4" x14ac:dyDescent="0.25">
      <c r="D21">
        <v>18</v>
      </c>
    </row>
    <row r="22" spans="4:4" x14ac:dyDescent="0.25">
      <c r="D22">
        <v>19</v>
      </c>
    </row>
    <row r="23" spans="4:4" x14ac:dyDescent="0.25">
      <c r="D23">
        <v>20</v>
      </c>
    </row>
  </sheetData>
  <dataValidations count="1">
    <dataValidation type="decimal" allowBlank="1" showInputMessage="1" showErrorMessage="1" errorTitle="Wrong Input" error="Your input is wrong. Please retry" promptTitle="Input Marks" prompt="Put the marks of students out of 15" sqref="E4:E23">
      <formula1>0</formula1>
      <formula2>15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Prel Pract</vt:lpstr>
      <vt:lpstr>Salary Sheet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2021-04-12T05:58:44Z</dcterms:created>
  <dcterms:modified xsi:type="dcterms:W3CDTF">2021-04-12T07:13:47Z</dcterms:modified>
</cp:coreProperties>
</file>